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tuni-my.sharepoint.com/personal/jukka_koskinen_tuni_fi/Documents/Tiedostot/TT/P5-ENG/"/>
    </mc:Choice>
  </mc:AlternateContent>
  <xr:revisionPtr revIDLastSave="133" documentId="13_ncr:40001_{8B9FC142-680C-4627-9FD3-C489AE613BCA}" xr6:coauthVersionLast="47" xr6:coauthVersionMax="47" xr10:uidLastSave="{0ED2BF1C-EB81-465F-ABB5-8A6AE1692D50}"/>
  <bookViews>
    <workbookView xWindow="-110" yWindow="-110" windowWidth="19420" windowHeight="122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 r="E41" i="1" s="1"/>
  <c r="D39" i="1"/>
  <c r="L40" i="1"/>
  <c r="L38" i="1"/>
  <c r="H38" i="1"/>
  <c r="H40" i="1" s="1"/>
  <c r="F37" i="1"/>
  <c r="A13" i="1"/>
  <c r="C34" i="1"/>
  <c r="C31" i="1"/>
  <c r="C28" i="1"/>
  <c r="C25" i="1"/>
  <c r="C22" i="1"/>
  <c r="C19" i="1"/>
  <c r="C16" i="1"/>
  <c r="C13" i="1"/>
  <c r="M37" i="1"/>
  <c r="P38" i="1"/>
  <c r="Q37" i="1"/>
  <c r="O37" i="1"/>
  <c r="K37" i="1"/>
  <c r="I37" i="1"/>
  <c r="G39" i="1"/>
  <c r="E38" i="1" l="1"/>
  <c r="D37" i="1"/>
  <c r="O3" i="1" s="1"/>
  <c r="C5" i="1" s="1"/>
  <c r="D9" i="1" s="1"/>
  <c r="D8" i="1" l="1"/>
  <c r="C10" i="1"/>
  <c r="A4" i="1"/>
  <c r="A33" i="1" l="1"/>
  <c r="A34" i="1" s="1"/>
  <c r="A21" i="1"/>
  <c r="A22" i="1" s="1"/>
  <c r="A30" i="1"/>
  <c r="A31" i="1" s="1"/>
  <c r="A18" i="1"/>
  <c r="A19" i="1" s="1"/>
  <c r="A27" i="1"/>
  <c r="A28" i="1" s="1"/>
  <c r="A15" i="1"/>
  <c r="A16" i="1" s="1"/>
  <c r="A24" i="1"/>
  <c r="A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Jukka Koskinen</author>
  </authors>
  <commentList>
    <comment ref="N7" authorId="0" shapeId="0" xr:uid="{AD5CF984-B32C-4721-BFD0-916EF080AD2F}">
      <text>
        <r>
          <rPr>
            <sz val="9"/>
            <color indexed="81"/>
            <rFont val="Tahoma"/>
            <family val="2"/>
          </rPr>
          <t>You can change any cell that does not contain a formula without affecting the functionality. See the colour hint right above. Double click to edit a cell.
Especially you can speculate on how much Harpo points you need by changing the rather modest Exam 1 and 2 results to match those that you got. The sums of Automatic and Specials are editable. Note that there is also a separate Excel sheet for such calculations.
One way to use this table is to make it a simple learning diary by bolding the achiements and updating hours to match how much was spent. You may note that the initial 78,5 hours are far below the nominal workload of a 5-credit course.</t>
        </r>
      </text>
    </comment>
    <comment ref="C8" authorId="0" shapeId="0" xr:uid="{00000000-0006-0000-0000-000002000000}">
      <text>
        <r>
          <rPr>
            <sz val="9"/>
            <color indexed="81"/>
            <rFont val="Tahoma"/>
            <family val="2"/>
          </rPr>
          <t>Rounded</t>
        </r>
      </text>
    </comment>
    <comment ref="F8" authorId="0" shapeId="0" xr:uid="{00000000-0006-0000-0000-000003000000}">
      <text>
        <r>
          <rPr>
            <sz val="9"/>
            <color indexed="81"/>
            <rFont val="Tahoma"/>
            <family val="2"/>
          </rPr>
          <t>Suggested number of hours to spend on various tasks.</t>
        </r>
      </text>
    </comment>
    <comment ref="Q8" authorId="0" shapeId="0" xr:uid="{00000000-0006-0000-0000-000004000000}">
      <text>
        <r>
          <rPr>
            <sz val="9"/>
            <color indexed="81"/>
            <rFont val="Tahoma"/>
            <family val="2"/>
          </rPr>
          <t xml:space="preserve">These hours only give the time spent at the exams or their practice sessions. Time for preparing for the exams is inside all of the other hours.
Most directly the </t>
        </r>
        <r>
          <rPr>
            <b/>
            <sz val="9"/>
            <color indexed="81"/>
            <rFont val="Tahoma"/>
            <family val="2"/>
          </rPr>
          <t xml:space="preserve">Maso </t>
        </r>
        <r>
          <rPr>
            <sz val="9"/>
            <color indexed="81"/>
            <rFont val="Tahoma"/>
            <family val="2"/>
          </rPr>
          <t xml:space="preserve">hours lead you to Exam 1 and 2, and eventually the </t>
        </r>
        <r>
          <rPr>
            <b/>
            <sz val="9"/>
            <color indexed="81"/>
            <rFont val="Tahoma"/>
            <family val="2"/>
          </rPr>
          <t xml:space="preserve">Essay </t>
        </r>
        <r>
          <rPr>
            <sz val="9"/>
            <color indexed="81"/>
            <rFont val="Tahoma"/>
            <family val="2"/>
          </rPr>
          <t xml:space="preserve">hours toward Exam 3, but the other exercises are certainly not only for improving your points toward the grade. Especially success in Exam 3 requires good understanding well beyond a single memorized text.
</t>
        </r>
      </text>
    </comment>
    <comment ref="G10" authorId="0" shapeId="0" xr:uid="{00000000-0006-0000-0000-000005000000}">
      <text>
        <r>
          <rPr>
            <sz val="11"/>
            <color indexed="81"/>
            <rFont val="Tahoma"/>
            <family val="2"/>
          </rPr>
          <t>Number of Maso pages where you study the MCQs with the help of reasoning, external sources and possible contributions that others have written on that page.</t>
        </r>
      </text>
    </comment>
    <comment ref="H10" authorId="0" shapeId="0" xr:uid="{00000000-0006-0000-0000-000006000000}">
      <text>
        <r>
          <rPr>
            <sz val="11"/>
            <color indexed="81"/>
            <rFont val="Tahoma"/>
            <family val="2"/>
          </rPr>
          <t>Number of contributions, i.e. learning notes, that you write on Maso pages.</t>
        </r>
      </text>
    </comment>
    <comment ref="J10" authorId="0" shapeId="0" xr:uid="{00000000-0006-0000-0000-000007000000}">
      <text>
        <r>
          <rPr>
            <sz val="11"/>
            <color indexed="81"/>
            <rFont val="Tahoma"/>
            <family val="2"/>
          </rPr>
          <t>These are abbreviated names of the automatic exercises that you attempt during the week. 
The sum at the bottom is half of the total points available from these - trying to estimate an average result from your working with all.
Some exercises are very likely to provide a full score, like those in the first week. Some others can be very difficult, like the "reviews" that totally depend on your background. 
The order of the exercises is not the order of difficulty or work load. For instance Secure email and Hack can be very easy, although they are placed at the end.
In general the reading exercises (with ~10 MCQs) can be laborious, if you need to search for most of the information. Even if they might lead you to zero points after some work done, you will have learned several issues during your research.</t>
        </r>
      </text>
    </comment>
    <comment ref="L10" authorId="0" shapeId="0" xr:uid="{00000000-0006-0000-0000-000008000000}">
      <text>
        <r>
          <rPr>
            <sz val="11"/>
            <color indexed="81"/>
            <rFont val="Tahoma"/>
            <family val="2"/>
          </rPr>
          <t>Number of News tweets during the week.
The idea of spreading them evenly follows from the goal of staying constantly aware of what is happening in the field of cyber security.</t>
        </r>
      </text>
    </comment>
    <comment ref="G33" authorId="0" shapeId="0" xr:uid="{00000000-0006-0000-0000-000009000000}">
      <text>
        <r>
          <rPr>
            <sz val="9"/>
            <color indexed="81"/>
            <rFont val="Tahoma"/>
            <family val="2"/>
          </rPr>
          <t>These zeros indicate that after a successful Exam 2 you are already likely to benefit from other kind of work toward Exam 3.</t>
        </r>
      </text>
    </comment>
  </commentList>
</comments>
</file>

<file path=xl/sharedStrings.xml><?xml version="1.0" encoding="utf-8"?>
<sst xmlns="http://schemas.openxmlformats.org/spreadsheetml/2006/main" count="86" uniqueCount="79">
  <si>
    <t>Automatic</t>
  </si>
  <si>
    <t>Exams</t>
  </si>
  <si>
    <t>Handbook</t>
  </si>
  <si>
    <t>Maps &amp; lists</t>
  </si>
  <si>
    <t>h</t>
  </si>
  <si>
    <t>hours</t>
  </si>
  <si>
    <t>Other</t>
  </si>
  <si>
    <t>contr.</t>
  </si>
  <si>
    <t>Calculations</t>
  </si>
  <si>
    <t>Password</t>
  </si>
  <si>
    <t>Availability</t>
  </si>
  <si>
    <t>Essay …</t>
  </si>
  <si>
    <t>...essay…</t>
  </si>
  <si>
    <t>Survey 1</t>
  </si>
  <si>
    <t>Survey 2</t>
  </si>
  <si>
    <t>Survey 3</t>
  </si>
  <si>
    <t>CISSP</t>
  </si>
  <si>
    <t>points</t>
  </si>
  <si>
    <t>Cryptoslots 1</t>
  </si>
  <si>
    <t>pages covered</t>
  </si>
  <si>
    <t>Ciphering</t>
  </si>
  <si>
    <t>Encryption</t>
  </si>
  <si>
    <t>Hack</t>
  </si>
  <si>
    <t>Exam 2:↓</t>
  </si>
  <si>
    <t>Exam 3:↓</t>
  </si>
  <si>
    <t>Cryptoslots 2</t>
  </si>
  <si>
    <t>Cookie&amp;Checksum</t>
  </si>
  <si>
    <t>1-3 reviews</t>
  </si>
  <si>
    <t>…, van Oorschot,</t>
  </si>
  <si>
    <t>[…</t>
  </si>
  <si>
    <t>… CyBOK, …</t>
  </si>
  <si>
    <t>…, videos, …</t>
  </si>
  <si>
    <t>Practice 1</t>
  </si>
  <si>
    <t>Practice 2</t>
  </si>
  <si>
    <t>Mind 1 &amp; 2</t>
  </si>
  <si>
    <t>Cert. &amp; Sign.</t>
  </si>
  <si>
    <t>Crypto 1 &amp; 2</t>
  </si>
  <si>
    <t>Jewels &amp; Princ.</t>
  </si>
  <si>
    <t>exercises</t>
  </si>
  <si>
    <t>Tweets</t>
  </si>
  <si>
    <t>specials</t>
  </si>
  <si>
    <t>Exam 3 prep.</t>
  </si>
  <si>
    <t>=exam total</t>
  </si>
  <si>
    <t>SUM of</t>
  </si>
  <si>
    <t>Number</t>
  </si>
  <si>
    <t>pgs.</t>
  </si>
  <si>
    <r>
      <t xml:space="preserve">of </t>
    </r>
    <r>
      <rPr>
        <b/>
        <sz val="11"/>
        <color theme="1"/>
        <rFont val="Calibri"/>
        <family val="2"/>
        <scheme val="minor"/>
      </rPr>
      <t>Maso</t>
    </r>
  </si>
  <si>
    <t>…]</t>
  </si>
  <si>
    <t>Misc. instructions</t>
  </si>
  <si>
    <t>A suggested schedule for work toward a good grade in Cyber security 1</t>
  </si>
  <si>
    <t>Hours</t>
  </si>
  <si>
    <t>per</t>
  </si>
  <si>
    <r>
      <t>Exam 1:</t>
    </r>
    <r>
      <rPr>
        <b/>
        <sz val="11"/>
        <color theme="1"/>
        <rFont val="Calibri"/>
        <family val="2"/>
      </rPr>
      <t>↓</t>
    </r>
  </si>
  <si>
    <t>points from Harpo.</t>
  </si>
  <si>
    <t>Without Harpo,</t>
  </si>
  <si>
    <t>Sec. email</t>
  </si>
  <si>
    <t>NIST Intro or</t>
  </si>
  <si>
    <t>some other intro</t>
  </si>
  <si>
    <t>first date</t>
  </si>
  <si>
    <t>to give your</t>
  </si>
  <si>
    <t>This updates the length of your</t>
  </si>
  <si>
    <t>Change the</t>
  </si>
  <si>
    <t>#</t>
  </si>
  <si>
    <t>"week"</t>
  </si>
  <si>
    <t>starting day:</t>
  </si>
  <si>
    <t xml:space="preserve">week to be </t>
  </si>
  <si>
    <t>h of work on average.</t>
  </si>
  <si>
    <t>days, with 7 as the default. The dates in the leftmost column are updated on this basis.</t>
  </si>
  <si>
    <t>The work covering all possible components of the course is distributed below into 8 weeks. Each week has:</t>
  </si>
  <si>
    <t xml:space="preserve">  General</t>
  </si>
  <si>
    <t xml:space="preserve">  reading</t>
  </si>
  <si>
    <t>...essay.</t>
  </si>
  <si>
    <t>v1.1 / 7.9.2023 / jak</t>
  </si>
  <si>
    <t>Enisa&amp; 0-2 NISTs</t>
  </si>
  <si>
    <t>including</t>
  </si>
  <si>
    <t>Num of</t>
  </si>
  <si>
    <t>updatable</t>
  </si>
  <si>
    <t>points or cardinalities</t>
  </si>
  <si>
    <t>N.B. There are  notes behind cells that have this red corner (also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</si>
</sst>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dddd"/>
  </numFmts>
  <fonts count="13"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color theme="1"/>
      <name val="Calibri"/>
      <family val="2"/>
    </font>
    <font>
      <sz val="10"/>
      <color theme="1"/>
      <name val="Calibri"/>
      <family val="2"/>
      <scheme val="minor"/>
    </font>
    <font>
      <sz val="9"/>
      <color theme="1"/>
      <name val="Calibri"/>
      <family val="2"/>
      <scheme val="minor"/>
    </font>
    <font>
      <sz val="8"/>
      <color theme="1"/>
      <name val="Calibri"/>
      <family val="2"/>
      <scheme val="minor"/>
    </font>
    <font>
      <sz val="9"/>
      <color indexed="81"/>
      <name val="Tahoma"/>
      <family val="2"/>
    </font>
    <font>
      <b/>
      <sz val="9"/>
      <color indexed="81"/>
      <name val="Tahoma"/>
      <family val="2"/>
    </font>
    <font>
      <sz val="11"/>
      <color indexed="81"/>
      <name val="Tahoma"/>
      <family val="2"/>
    </font>
    <font>
      <b/>
      <sz val="10"/>
      <color rgb="FF0070C0"/>
      <name val="Calibri"/>
      <family val="2"/>
      <scheme val="minor"/>
    </font>
    <font>
      <b/>
      <sz val="11"/>
      <color rgb="FF0070C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CFF"/>
        <bgColor indexed="64"/>
      </patternFill>
    </fill>
    <fill>
      <patternFill patternType="solid">
        <fgColor theme="0" tint="-0.14999847407452621"/>
        <bgColor indexed="64"/>
      </patternFill>
    </fill>
    <fill>
      <patternFill patternType="solid">
        <fgColor rgb="FFFFCCCC"/>
        <bgColor indexed="64"/>
      </patternFill>
    </fill>
    <fill>
      <patternFill patternType="solid">
        <fgColor theme="5" tint="0.79998168889431442"/>
        <bgColor indexed="64"/>
      </patternFill>
    </fill>
    <fill>
      <patternFill patternType="solid">
        <fgColor theme="9" tint="0.79998168889431442"/>
        <bgColor indexed="64"/>
      </patternFill>
    </fill>
  </fills>
  <borders count="23">
    <border>
      <left/>
      <right/>
      <top/>
      <bottom/>
      <diagonal/>
    </border>
    <border>
      <left/>
      <right/>
      <top/>
      <bottom style="medium">
        <color indexed="64"/>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diagonal/>
    </border>
    <border>
      <left/>
      <right style="hair">
        <color indexed="64"/>
      </right>
      <top style="hair">
        <color indexed="64"/>
      </top>
      <bottom style="medium">
        <color indexed="64"/>
      </bottom>
      <diagonal/>
    </border>
  </borders>
  <cellStyleXfs count="1">
    <xf numFmtId="0" fontId="0" fillId="0" borderId="0"/>
  </cellStyleXfs>
  <cellXfs count="82">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xf numFmtId="0" fontId="0" fillId="3" borderId="0" xfId="0" applyFill="1"/>
    <xf numFmtId="164" fontId="0" fillId="2" borderId="0" xfId="0" applyNumberFormat="1" applyFill="1"/>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7" xfId="0" applyBorder="1"/>
    <xf numFmtId="0" fontId="0" fillId="0" borderId="8" xfId="0" applyBorder="1"/>
    <xf numFmtId="0" fontId="0" fillId="0" borderId="13" xfId="0" applyBorder="1"/>
    <xf numFmtId="0" fontId="0" fillId="0" borderId="14" xfId="0" applyBorder="1"/>
    <xf numFmtId="0" fontId="0" fillId="0" borderId="4" xfId="0" applyBorder="1"/>
    <xf numFmtId="0" fontId="0" fillId="0" borderId="11" xfId="0" applyBorder="1"/>
    <xf numFmtId="0" fontId="0" fillId="0" borderId="14" xfId="0" quotePrefix="1" applyBorder="1"/>
    <xf numFmtId="0" fontId="0" fillId="0" borderId="16" xfId="0" applyBorder="1" applyAlignment="1">
      <alignment horizontal="center"/>
    </xf>
    <xf numFmtId="0" fontId="0" fillId="0" borderId="17" xfId="0" applyBorder="1" applyAlignment="1">
      <alignment horizontal="center"/>
    </xf>
    <xf numFmtId="0" fontId="0" fillId="0" borderId="15" xfId="0" applyBorder="1" applyAlignment="1">
      <alignment horizontal="center"/>
    </xf>
    <xf numFmtId="0" fontId="0" fillId="0" borderId="17" xfId="0" applyBorder="1"/>
    <xf numFmtId="0" fontId="1" fillId="0" borderId="7" xfId="0" applyFont="1" applyBorder="1"/>
    <xf numFmtId="0" fontId="1" fillId="0" borderId="9" xfId="0" applyFont="1" applyBorder="1"/>
    <xf numFmtId="1" fontId="0" fillId="0" borderId="0" xfId="0" applyNumberFormat="1" applyAlignment="1">
      <alignment horizontal="center"/>
    </xf>
    <xf numFmtId="1" fontId="0" fillId="3" borderId="2" xfId="0" applyNumberFormat="1" applyFill="1" applyBorder="1" applyAlignment="1">
      <alignment horizontal="center"/>
    </xf>
    <xf numFmtId="1" fontId="0" fillId="3" borderId="16" xfId="0" applyNumberFormat="1" applyFill="1" applyBorder="1" applyAlignment="1">
      <alignment horizontal="center"/>
    </xf>
    <xf numFmtId="0" fontId="0" fillId="3" borderId="14" xfId="0" applyFill="1" applyBorder="1" applyAlignment="1">
      <alignment horizontal="center"/>
    </xf>
    <xf numFmtId="0" fontId="0" fillId="3" borderId="8" xfId="0" applyFill="1" applyBorder="1" applyAlignment="1">
      <alignment horizontal="center"/>
    </xf>
    <xf numFmtId="0" fontId="0" fillId="2" borderId="1" xfId="0" applyFill="1" applyBorder="1" applyAlignment="1">
      <alignment horizontal="center"/>
    </xf>
    <xf numFmtId="1" fontId="0" fillId="2" borderId="13" xfId="0" applyNumberFormat="1" applyFill="1" applyBorder="1" applyAlignment="1">
      <alignment horizontal="center"/>
    </xf>
    <xf numFmtId="0" fontId="0" fillId="2" borderId="13" xfId="0" applyFill="1" applyBorder="1" applyAlignment="1">
      <alignment horizontal="center"/>
    </xf>
    <xf numFmtId="0" fontId="3" fillId="0" borderId="0" xfId="0" applyFont="1"/>
    <xf numFmtId="0" fontId="1" fillId="0" borderId="0" xfId="0" applyFont="1"/>
    <xf numFmtId="0" fontId="1" fillId="0" borderId="13" xfId="0" applyFont="1" applyBorder="1"/>
    <xf numFmtId="0" fontId="1" fillId="0" borderId="17" xfId="0" applyFont="1" applyBorder="1"/>
    <xf numFmtId="165" fontId="0" fillId="0" borderId="0" xfId="0" applyNumberFormat="1"/>
    <xf numFmtId="166" fontId="0" fillId="0" borderId="0" xfId="0" applyNumberFormat="1"/>
    <xf numFmtId="165" fontId="0" fillId="4" borderId="0" xfId="0" applyNumberFormat="1" applyFill="1"/>
    <xf numFmtId="1" fontId="0" fillId="4" borderId="0" xfId="0" applyNumberFormat="1" applyFill="1" applyAlignment="1">
      <alignment horizontal="center"/>
    </xf>
    <xf numFmtId="0" fontId="0" fillId="4" borderId="0" xfId="0" applyFill="1" applyAlignment="1">
      <alignment horizontal="center"/>
    </xf>
    <xf numFmtId="0" fontId="0" fillId="4" borderId="7" xfId="0" applyFill="1" applyBorder="1"/>
    <xf numFmtId="0" fontId="0" fillId="4" borderId="8" xfId="0" applyFill="1" applyBorder="1" applyAlignment="1">
      <alignment horizontal="center"/>
    </xf>
    <xf numFmtId="0" fontId="0" fillId="4" borderId="7" xfId="0" applyFill="1" applyBorder="1" applyAlignment="1">
      <alignment horizontal="center"/>
    </xf>
    <xf numFmtId="0" fontId="0" fillId="4" borderId="19" xfId="0" applyFill="1" applyBorder="1"/>
    <xf numFmtId="0" fontId="0" fillId="4" borderId="20" xfId="0" applyFill="1" applyBorder="1"/>
    <xf numFmtId="0" fontId="0" fillId="4" borderId="18" xfId="0" applyFill="1" applyBorder="1"/>
    <xf numFmtId="166" fontId="6" fillId="0" borderId="0" xfId="0" applyNumberFormat="1" applyFont="1"/>
    <xf numFmtId="0" fontId="5" fillId="0" borderId="0" xfId="0" applyFont="1"/>
    <xf numFmtId="0" fontId="2" fillId="0" borderId="0" xfId="0" applyFont="1"/>
    <xf numFmtId="0" fontId="7" fillId="0" borderId="0" xfId="0" applyFont="1"/>
    <xf numFmtId="0" fontId="11" fillId="0" borderId="0" xfId="0" applyFont="1"/>
    <xf numFmtId="165" fontId="12" fillId="0" borderId="0" xfId="0" applyNumberFormat="1" applyFont="1"/>
    <xf numFmtId="0" fontId="5" fillId="0" borderId="0" xfId="0" applyFont="1" applyAlignment="1">
      <alignment horizontal="center"/>
    </xf>
    <xf numFmtId="0" fontId="5" fillId="0" borderId="3" xfId="0" applyFont="1" applyBorder="1" applyAlignment="1">
      <alignment horizontal="center"/>
    </xf>
    <xf numFmtId="0" fontId="5" fillId="0" borderId="0" xfId="0" applyFont="1" applyAlignment="1">
      <alignment vertical="top"/>
    </xf>
    <xf numFmtId="164" fontId="5" fillId="0" borderId="0" xfId="0" applyNumberFormat="1" applyFont="1"/>
    <xf numFmtId="2" fontId="0" fillId="3" borderId="0" xfId="0" applyNumberFormat="1" applyFill="1" applyAlignment="1">
      <alignment horizontal="left"/>
    </xf>
    <xf numFmtId="0" fontId="0" fillId="5" borderId="8" xfId="0" applyFill="1" applyBorder="1" applyAlignment="1">
      <alignment horizontal="center"/>
    </xf>
    <xf numFmtId="0" fontId="0" fillId="7" borderId="7" xfId="0" applyFill="1" applyBorder="1"/>
    <xf numFmtId="0" fontId="0" fillId="7" borderId="0" xfId="0" applyFill="1" applyAlignment="1">
      <alignment horizontal="center"/>
    </xf>
    <xf numFmtId="0" fontId="0" fillId="7" borderId="7" xfId="0" applyFill="1" applyBorder="1" applyAlignment="1">
      <alignment horizontal="center"/>
    </xf>
    <xf numFmtId="1" fontId="0" fillId="7" borderId="13" xfId="0" applyNumberFormat="1" applyFill="1" applyBorder="1" applyAlignment="1">
      <alignment horizontal="center"/>
    </xf>
    <xf numFmtId="0" fontId="0" fillId="6" borderId="0" xfId="0" applyFill="1" applyAlignment="1">
      <alignment horizontal="center"/>
    </xf>
    <xf numFmtId="0" fontId="0" fillId="4" borderId="21" xfId="0" applyFill="1" applyBorder="1"/>
    <xf numFmtId="0" fontId="1" fillId="0" borderId="0" xfId="0" applyFont="1" applyAlignment="1">
      <alignment horizontal="center"/>
    </xf>
    <xf numFmtId="164" fontId="0" fillId="7" borderId="13" xfId="0" applyNumberFormat="1" applyFill="1" applyBorder="1" applyAlignment="1">
      <alignment horizontal="center"/>
    </xf>
    <xf numFmtId="0" fontId="6" fillId="0" borderId="0" xfId="0" applyFont="1"/>
    <xf numFmtId="0" fontId="0" fillId="7" borderId="0" xfId="0" applyFill="1"/>
    <xf numFmtId="0" fontId="6" fillId="7" borderId="0" xfId="0" applyFont="1" applyFill="1"/>
    <xf numFmtId="0" fontId="6" fillId="6" borderId="0" xfId="0" applyFont="1" applyFill="1" applyAlignment="1">
      <alignment horizontal="center"/>
    </xf>
    <xf numFmtId="0" fontId="5" fillId="0" borderId="0" xfId="0" applyFont="1" applyAlignment="1">
      <alignment horizontal="right"/>
    </xf>
    <xf numFmtId="0" fontId="5" fillId="0" borderId="22" xfId="0" applyFont="1" applyBorder="1"/>
    <xf numFmtId="0" fontId="0" fillId="0" borderId="7"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cellXfs>
  <cellStyles count="1">
    <cellStyle name="Normal" xfId="0" builtinId="0"/>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auto="1"/>
          <bgColor theme="5" tint="0.79998168889431442"/>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1"/>
  <sheetViews>
    <sheetView showGridLines="0" showRowColHeaders="0" tabSelected="1" zoomScale="115" zoomScaleNormal="115" workbookViewId="0">
      <selection activeCell="A12" sqref="A12"/>
    </sheetView>
  </sheetViews>
  <sheetFormatPr defaultRowHeight="14.5" x14ac:dyDescent="0.35"/>
  <cols>
    <col min="1" max="1" width="10.453125" bestFit="1" customWidth="1"/>
    <col min="2" max="2" width="1" customWidth="1"/>
    <col min="3" max="3" width="6.36328125" customWidth="1"/>
    <col min="4" max="4" width="5.54296875" bestFit="1" customWidth="1"/>
    <col min="5" max="5" width="16.1796875" customWidth="1"/>
    <col min="6" max="6" width="3.81640625" bestFit="1" customWidth="1"/>
    <col min="7" max="7" width="3.81640625" customWidth="1"/>
    <col min="8" max="8" width="5.90625" customWidth="1"/>
    <col min="9" max="9" width="3.81640625" bestFit="1" customWidth="1"/>
    <col min="10" max="10" width="13.6328125" customWidth="1"/>
    <col min="11" max="11" width="3.81640625" bestFit="1" customWidth="1"/>
    <col min="12" max="12" width="6.7265625" bestFit="1" customWidth="1"/>
    <col min="13" max="13" width="5.6328125" customWidth="1"/>
    <col min="15" max="15" width="6.08984375" customWidth="1"/>
    <col min="17" max="17" width="4.26953125" bestFit="1" customWidth="1"/>
  </cols>
  <sheetData>
    <row r="1" spans="1:17" ht="18.5" x14ac:dyDescent="0.45">
      <c r="A1" s="37" t="s">
        <v>49</v>
      </c>
      <c r="O1" s="55" t="s">
        <v>72</v>
      </c>
    </row>
    <row r="2" spans="1:17" x14ac:dyDescent="0.35">
      <c r="A2" s="54" t="s">
        <v>63</v>
      </c>
    </row>
    <row r="3" spans="1:17" x14ac:dyDescent="0.35">
      <c r="A3" t="s">
        <v>68</v>
      </c>
      <c r="O3" s="62">
        <f>D37/8</f>
        <v>9.8125</v>
      </c>
      <c r="P3" t="s">
        <v>66</v>
      </c>
    </row>
    <row r="4" spans="1:17" x14ac:dyDescent="0.35">
      <c r="A4" t="str">
        <f>"If you cannot spend around "&amp;CEILING(O3,1)&amp;" hours per week, write here a more suitable number of hours:"</f>
        <v>If you cannot spend around 10 hours per week, write here a more suitable number of hours:</v>
      </c>
      <c r="M4" s="68"/>
      <c r="N4" t="s">
        <v>60</v>
      </c>
    </row>
    <row r="5" spans="1:17" x14ac:dyDescent="0.35">
      <c r="A5" t="s">
        <v>65</v>
      </c>
      <c r="C5" s="70">
        <f>IF(AND(ISNUMBER(M4),M4&gt;0),CEILING(7*O3/M4,1),7)</f>
        <v>7</v>
      </c>
      <c r="D5" t="s">
        <v>67</v>
      </c>
    </row>
    <row r="6" spans="1:17" x14ac:dyDescent="0.35">
      <c r="B6" s="1"/>
      <c r="N6" s="76" t="s">
        <v>76</v>
      </c>
      <c r="O6" s="75" t="s">
        <v>5</v>
      </c>
      <c r="P6" s="74" t="s">
        <v>77</v>
      </c>
      <c r="Q6" s="73"/>
    </row>
    <row r="7" spans="1:17" ht="15" thickBot="1" x14ac:dyDescent="0.4">
      <c r="A7" s="53" t="s">
        <v>61</v>
      </c>
      <c r="F7" s="60" t="s">
        <v>78</v>
      </c>
      <c r="N7" s="77"/>
      <c r="O7" s="72"/>
    </row>
    <row r="8" spans="1:17" x14ac:dyDescent="0.35">
      <c r="A8" s="56" t="s">
        <v>58</v>
      </c>
      <c r="C8" s="58" t="s">
        <v>50</v>
      </c>
      <c r="D8" s="58" t="str">
        <f>IF(C5&lt;&gt;7, "Your", "")</f>
        <v/>
      </c>
      <c r="E8" s="20"/>
      <c r="F8" s="7" t="s">
        <v>4</v>
      </c>
      <c r="G8" s="80" t="s">
        <v>44</v>
      </c>
      <c r="H8" s="81"/>
      <c r="I8" s="7" t="s">
        <v>4</v>
      </c>
      <c r="J8" s="20"/>
      <c r="K8" s="7" t="s">
        <v>4</v>
      </c>
      <c r="L8" s="20" t="s">
        <v>75</v>
      </c>
      <c r="M8" s="7" t="s">
        <v>4</v>
      </c>
      <c r="N8" s="20"/>
      <c r="O8" s="7" t="s">
        <v>4</v>
      </c>
      <c r="P8" s="20"/>
      <c r="Q8" s="7" t="s">
        <v>4</v>
      </c>
    </row>
    <row r="9" spans="1:17" x14ac:dyDescent="0.35">
      <c r="A9" s="53" t="s">
        <v>59</v>
      </c>
      <c r="C9" s="58" t="s">
        <v>51</v>
      </c>
      <c r="D9" s="58" t="str">
        <f>IF(C5&lt;&gt;7, A2, "Week")</f>
        <v>Week</v>
      </c>
      <c r="E9" s="16" t="s">
        <v>69</v>
      </c>
      <c r="F9" s="9"/>
      <c r="G9" s="78" t="s">
        <v>46</v>
      </c>
      <c r="H9" s="79"/>
      <c r="I9" s="9"/>
      <c r="J9" s="27" t="s">
        <v>0</v>
      </c>
      <c r="K9" s="9"/>
      <c r="L9" s="27" t="s">
        <v>39</v>
      </c>
      <c r="M9" s="9"/>
      <c r="N9" s="16" t="s">
        <v>6</v>
      </c>
      <c r="O9" s="9"/>
      <c r="P9" s="27" t="s">
        <v>1</v>
      </c>
      <c r="Q9" s="9"/>
    </row>
    <row r="10" spans="1:17" ht="15" thickBot="1" x14ac:dyDescent="0.4">
      <c r="A10" s="53" t="s">
        <v>64</v>
      </c>
      <c r="C10" s="58" t="str">
        <f>IF(C5&lt;&gt;7,A2, "week")</f>
        <v>week</v>
      </c>
      <c r="D10" s="59" t="s">
        <v>62</v>
      </c>
      <c r="E10" s="28" t="s">
        <v>70</v>
      </c>
      <c r="F10" s="11"/>
      <c r="G10" s="10" t="s">
        <v>45</v>
      </c>
      <c r="H10" s="4" t="s">
        <v>7</v>
      </c>
      <c r="I10" s="11"/>
      <c r="J10" s="10" t="s">
        <v>38</v>
      </c>
      <c r="K10" s="11"/>
      <c r="L10" s="10"/>
      <c r="M10" s="11"/>
      <c r="N10" s="28" t="s">
        <v>40</v>
      </c>
      <c r="O10" s="11"/>
      <c r="P10" s="10"/>
      <c r="Q10" s="11"/>
    </row>
    <row r="11" spans="1:17" ht="3.5" customHeight="1" thickTop="1" x14ac:dyDescent="0.35">
      <c r="A11" s="43"/>
      <c r="B11" s="43"/>
      <c r="C11" s="44"/>
      <c r="D11" s="45"/>
      <c r="E11" s="46"/>
      <c r="F11" s="47"/>
      <c r="G11" s="48"/>
      <c r="H11" s="45"/>
      <c r="I11" s="47"/>
      <c r="J11" s="46"/>
      <c r="K11" s="47"/>
      <c r="L11" s="48"/>
      <c r="M11" s="47"/>
      <c r="N11" s="46"/>
      <c r="O11" s="47"/>
      <c r="P11" s="46"/>
      <c r="Q11" s="47"/>
    </row>
    <row r="12" spans="1:17" x14ac:dyDescent="0.35">
      <c r="A12" s="57">
        <v>45530</v>
      </c>
      <c r="B12" s="41"/>
      <c r="C12" s="29"/>
      <c r="D12" s="1">
        <v>1</v>
      </c>
      <c r="E12" s="16" t="s">
        <v>2</v>
      </c>
      <c r="F12" s="63">
        <v>2</v>
      </c>
      <c r="G12" s="8">
        <v>11</v>
      </c>
      <c r="H12" s="65">
        <v>1</v>
      </c>
      <c r="I12" s="9">
        <v>3</v>
      </c>
      <c r="J12" s="16" t="s">
        <v>26</v>
      </c>
      <c r="K12" s="9">
        <v>1</v>
      </c>
      <c r="L12" s="66">
        <v>2</v>
      </c>
      <c r="M12" s="9">
        <v>0.25</v>
      </c>
      <c r="N12" s="16"/>
      <c r="O12" s="9"/>
      <c r="P12" s="16"/>
      <c r="Q12" s="9"/>
    </row>
    <row r="13" spans="1:17" x14ac:dyDescent="0.35">
      <c r="A13" s="52">
        <f>A12</f>
        <v>45530</v>
      </c>
      <c r="B13" s="42"/>
      <c r="C13" s="30">
        <f>F12+F13+I12+I13+K12+K13+M12+M13+O12+O13+Q12+Q13</f>
        <v>9.25</v>
      </c>
      <c r="D13" s="3"/>
      <c r="E13" s="21" t="s">
        <v>3</v>
      </c>
      <c r="F13" s="13">
        <v>2</v>
      </c>
      <c r="G13" s="12"/>
      <c r="H13" s="3"/>
      <c r="I13" s="13"/>
      <c r="J13" s="21" t="s">
        <v>8</v>
      </c>
      <c r="K13" s="13">
        <v>1</v>
      </c>
      <c r="L13" s="12"/>
      <c r="M13" s="13"/>
      <c r="N13" s="21"/>
      <c r="O13" s="13"/>
      <c r="P13" s="21"/>
      <c r="Q13" s="13"/>
    </row>
    <row r="14" spans="1:17" ht="3.5" customHeight="1" x14ac:dyDescent="0.35">
      <c r="A14" s="43"/>
      <c r="B14" s="43"/>
      <c r="C14" s="44"/>
      <c r="D14" s="45"/>
      <c r="E14" s="46"/>
      <c r="F14" s="47"/>
      <c r="G14" s="48"/>
      <c r="H14" s="45"/>
      <c r="I14" s="47"/>
      <c r="J14" s="46"/>
      <c r="K14" s="47"/>
      <c r="L14" s="48"/>
      <c r="M14" s="47"/>
      <c r="N14" s="46"/>
      <c r="O14" s="47"/>
      <c r="P14" s="46"/>
      <c r="Q14" s="47"/>
    </row>
    <row r="15" spans="1:17" x14ac:dyDescent="0.35">
      <c r="A15" s="41">
        <f>$A$12+D12*$C$5</f>
        <v>45537</v>
      </c>
      <c r="B15" s="41"/>
      <c r="C15" s="29"/>
      <c r="D15" s="1">
        <v>2</v>
      </c>
      <c r="E15" s="16" t="s">
        <v>56</v>
      </c>
      <c r="F15" s="9">
        <v>3</v>
      </c>
      <c r="G15" s="8">
        <v>16</v>
      </c>
      <c r="H15" s="65">
        <v>2</v>
      </c>
      <c r="I15" s="9">
        <v>4</v>
      </c>
      <c r="J15" s="16" t="s">
        <v>27</v>
      </c>
      <c r="K15" s="9">
        <v>2</v>
      </c>
      <c r="L15" s="66">
        <v>2</v>
      </c>
      <c r="M15" s="9">
        <v>0.25</v>
      </c>
      <c r="N15" s="16" t="s">
        <v>10</v>
      </c>
      <c r="O15" s="9">
        <v>1</v>
      </c>
      <c r="P15" s="16"/>
      <c r="Q15" s="9"/>
    </row>
    <row r="16" spans="1:17" x14ac:dyDescent="0.35">
      <c r="A16" s="52">
        <f>A15</f>
        <v>45537</v>
      </c>
      <c r="B16" s="42"/>
      <c r="C16" s="30">
        <f>F15+F16+I15+I16+K15+K16+M15+M16+O15+O16+Q15+Q16</f>
        <v>10.75</v>
      </c>
      <c r="D16" s="3"/>
      <c r="E16" s="21" t="s">
        <v>57</v>
      </c>
      <c r="F16" s="13"/>
      <c r="G16" s="12"/>
      <c r="H16" s="3"/>
      <c r="I16" s="13"/>
      <c r="J16" s="21" t="s">
        <v>9</v>
      </c>
      <c r="K16" s="13">
        <v>0.5</v>
      </c>
      <c r="L16" s="12"/>
      <c r="M16" s="13"/>
      <c r="N16" s="21"/>
      <c r="O16" s="13"/>
      <c r="P16" s="21"/>
      <c r="Q16" s="13"/>
    </row>
    <row r="17" spans="1:17" ht="3.5" customHeight="1" x14ac:dyDescent="0.35">
      <c r="A17" s="43"/>
      <c r="B17" s="43"/>
      <c r="C17" s="44"/>
      <c r="D17" s="45"/>
      <c r="E17" s="46"/>
      <c r="F17" s="47"/>
      <c r="G17" s="48"/>
      <c r="H17" s="45"/>
      <c r="I17" s="47"/>
      <c r="J17" s="46"/>
      <c r="K17" s="47"/>
      <c r="L17" s="48"/>
      <c r="M17" s="47"/>
      <c r="N17" s="46"/>
      <c r="O17" s="47"/>
      <c r="P17" s="46"/>
      <c r="Q17" s="47"/>
    </row>
    <row r="18" spans="1:17" x14ac:dyDescent="0.35">
      <c r="A18" s="41">
        <f>$A$12+D15*$C$5</f>
        <v>45544</v>
      </c>
      <c r="B18" s="41"/>
      <c r="C18" s="29"/>
      <c r="D18" s="1">
        <v>3</v>
      </c>
      <c r="E18" s="16" t="s">
        <v>29</v>
      </c>
      <c r="F18" s="9">
        <v>2</v>
      </c>
      <c r="G18" s="8">
        <v>16</v>
      </c>
      <c r="H18" s="65">
        <v>3</v>
      </c>
      <c r="I18" s="9">
        <v>4</v>
      </c>
      <c r="J18" s="16" t="s">
        <v>18</v>
      </c>
      <c r="K18" s="9">
        <v>1</v>
      </c>
      <c r="L18" s="66">
        <v>2</v>
      </c>
      <c r="M18" s="9">
        <v>0.25</v>
      </c>
      <c r="N18" s="16" t="s">
        <v>13</v>
      </c>
      <c r="O18" s="9">
        <v>0.5</v>
      </c>
      <c r="P18" s="16" t="s">
        <v>32</v>
      </c>
      <c r="Q18" s="9">
        <v>1</v>
      </c>
    </row>
    <row r="19" spans="1:17" ht="15" thickBot="1" x14ac:dyDescent="0.4">
      <c r="A19" s="52">
        <f>A18</f>
        <v>45544</v>
      </c>
      <c r="B19" s="42"/>
      <c r="C19" s="30">
        <f>F18+F19+I18+I19+K18+K19+M18+M19+O18+O19+Q18+Q19</f>
        <v>10.75</v>
      </c>
      <c r="D19" s="2"/>
      <c r="E19" s="18" t="s">
        <v>30</v>
      </c>
      <c r="F19" s="15"/>
      <c r="G19" s="14"/>
      <c r="H19" s="2"/>
      <c r="I19" s="15"/>
      <c r="J19" s="18" t="s">
        <v>25</v>
      </c>
      <c r="K19" s="15">
        <v>1</v>
      </c>
      <c r="L19" s="14"/>
      <c r="M19" s="15"/>
      <c r="N19" s="18"/>
      <c r="O19" s="15"/>
      <c r="P19" s="39" t="s">
        <v>52</v>
      </c>
      <c r="Q19" s="15">
        <v>1</v>
      </c>
    </row>
    <row r="20" spans="1:17" ht="3.5" customHeight="1" x14ac:dyDescent="0.35">
      <c r="A20" s="43"/>
      <c r="B20" s="43"/>
      <c r="C20" s="44"/>
      <c r="D20" s="45"/>
      <c r="E20" s="46"/>
      <c r="F20" s="47"/>
      <c r="G20" s="48"/>
      <c r="H20" s="45"/>
      <c r="I20" s="47"/>
      <c r="J20" s="46"/>
      <c r="K20" s="47"/>
      <c r="L20" s="48"/>
      <c r="M20" s="47"/>
      <c r="N20" s="46"/>
      <c r="O20" s="47"/>
      <c r="P20" s="46"/>
      <c r="Q20" s="47"/>
    </row>
    <row r="21" spans="1:17" x14ac:dyDescent="0.35">
      <c r="A21" s="41">
        <f>$A$12+D18*$C$5</f>
        <v>45551</v>
      </c>
      <c r="B21" s="41"/>
      <c r="C21" s="29"/>
      <c r="D21" s="1">
        <v>4</v>
      </c>
      <c r="E21" s="16" t="s">
        <v>28</v>
      </c>
      <c r="F21" s="9">
        <v>3</v>
      </c>
      <c r="G21" s="8">
        <v>16</v>
      </c>
      <c r="H21" s="65">
        <v>3</v>
      </c>
      <c r="I21" s="9">
        <v>4</v>
      </c>
      <c r="J21" s="16" t="s">
        <v>21</v>
      </c>
      <c r="K21" s="9">
        <v>0.5</v>
      </c>
      <c r="L21" s="66">
        <v>2</v>
      </c>
      <c r="M21" s="9">
        <v>0.25</v>
      </c>
      <c r="N21" s="16" t="s">
        <v>14</v>
      </c>
      <c r="O21" s="9">
        <v>0.75</v>
      </c>
      <c r="P21" s="64">
        <v>15</v>
      </c>
      <c r="Q21" s="9"/>
    </row>
    <row r="22" spans="1:17" x14ac:dyDescent="0.35">
      <c r="A22" s="52">
        <f>A21</f>
        <v>45551</v>
      </c>
      <c r="B22" s="42"/>
      <c r="C22" s="30">
        <f>F21+F22+I21+I22+K21+K22+M21+M22+O21+O22+Q21+Q22</f>
        <v>10</v>
      </c>
      <c r="D22" s="3"/>
      <c r="E22" s="21" t="s">
        <v>31</v>
      </c>
      <c r="F22" s="13"/>
      <c r="G22" s="12"/>
      <c r="H22" s="3"/>
      <c r="I22" s="13"/>
      <c r="J22" s="21" t="s">
        <v>20</v>
      </c>
      <c r="K22" s="13">
        <v>1.5</v>
      </c>
      <c r="L22" s="12"/>
      <c r="M22" s="13"/>
      <c r="N22" s="21"/>
      <c r="O22" s="13"/>
      <c r="P22" s="21"/>
      <c r="Q22" s="13"/>
    </row>
    <row r="23" spans="1:17" ht="3.5" customHeight="1" x14ac:dyDescent="0.35">
      <c r="A23" s="43"/>
      <c r="B23" s="43"/>
      <c r="C23" s="44"/>
      <c r="D23" s="45"/>
      <c r="E23" s="46"/>
      <c r="F23" s="47"/>
      <c r="G23" s="48"/>
      <c r="H23" s="45"/>
      <c r="I23" s="47"/>
      <c r="J23" s="46"/>
      <c r="K23" s="47"/>
      <c r="L23" s="48"/>
      <c r="M23" s="47"/>
      <c r="N23" s="46"/>
      <c r="O23" s="47"/>
      <c r="P23" s="46"/>
      <c r="Q23" s="47"/>
    </row>
    <row r="24" spans="1:17" x14ac:dyDescent="0.35">
      <c r="A24" s="41">
        <f>$A$12+D21*$C$5</f>
        <v>45558</v>
      </c>
      <c r="B24" s="41"/>
      <c r="C24" s="29"/>
      <c r="D24" s="1">
        <v>5</v>
      </c>
      <c r="E24" s="16" t="s">
        <v>47</v>
      </c>
      <c r="F24" s="9">
        <v>2</v>
      </c>
      <c r="G24" s="8">
        <v>16</v>
      </c>
      <c r="H24" s="65">
        <v>3</v>
      </c>
      <c r="I24" s="9">
        <v>4</v>
      </c>
      <c r="J24" s="16" t="s">
        <v>36</v>
      </c>
      <c r="K24" s="9">
        <v>2</v>
      </c>
      <c r="L24" s="66">
        <v>2</v>
      </c>
      <c r="M24" s="9">
        <v>0.25</v>
      </c>
      <c r="N24" s="16" t="s">
        <v>15</v>
      </c>
      <c r="O24" s="9">
        <v>0.75</v>
      </c>
      <c r="P24" s="16"/>
      <c r="Q24" s="9"/>
    </row>
    <row r="25" spans="1:17" x14ac:dyDescent="0.35">
      <c r="A25" s="52">
        <f>A24</f>
        <v>45558</v>
      </c>
      <c r="B25" s="42"/>
      <c r="C25" s="30">
        <f>F24+F25+I24+I25+K24+K25+M24+M25+O24+O25+Q24+Q25</f>
        <v>11</v>
      </c>
      <c r="D25" s="3"/>
      <c r="E25" s="21"/>
      <c r="F25" s="13"/>
      <c r="G25" s="12"/>
      <c r="H25" s="3"/>
      <c r="I25" s="13"/>
      <c r="J25" s="21" t="s">
        <v>37</v>
      </c>
      <c r="K25" s="13">
        <v>2</v>
      </c>
      <c r="L25" s="12"/>
      <c r="M25" s="13"/>
      <c r="N25" s="21"/>
      <c r="O25" s="13"/>
      <c r="P25" s="21"/>
      <c r="Q25" s="13"/>
    </row>
    <row r="26" spans="1:17" ht="3.5" customHeight="1" x14ac:dyDescent="0.35">
      <c r="A26" s="43"/>
      <c r="B26" s="43"/>
      <c r="C26" s="44"/>
      <c r="D26" s="45"/>
      <c r="E26" s="46"/>
      <c r="F26" s="47"/>
      <c r="G26" s="48"/>
      <c r="H26" s="45"/>
      <c r="I26" s="47"/>
      <c r="J26" s="46"/>
      <c r="K26" s="47"/>
      <c r="L26" s="48"/>
      <c r="M26" s="47"/>
      <c r="N26" s="46"/>
      <c r="O26" s="47"/>
      <c r="P26" s="46"/>
      <c r="Q26" s="47"/>
    </row>
    <row r="27" spans="1:17" x14ac:dyDescent="0.35">
      <c r="A27" s="41">
        <f>$A$12+D24*$C$5</f>
        <v>45565</v>
      </c>
      <c r="B27" s="41"/>
      <c r="C27" s="29"/>
      <c r="D27" s="1">
        <v>6</v>
      </c>
      <c r="E27" s="16" t="s">
        <v>3</v>
      </c>
      <c r="F27" s="9">
        <v>1</v>
      </c>
      <c r="G27" s="8">
        <v>16</v>
      </c>
      <c r="H27" s="65">
        <v>2</v>
      </c>
      <c r="I27" s="9">
        <v>4</v>
      </c>
      <c r="J27" s="16" t="s">
        <v>34</v>
      </c>
      <c r="K27" s="9">
        <v>2</v>
      </c>
      <c r="L27" s="66">
        <v>2</v>
      </c>
      <c r="M27" s="9">
        <v>0.25</v>
      </c>
      <c r="N27" s="16" t="s">
        <v>11</v>
      </c>
      <c r="O27" s="9">
        <v>1</v>
      </c>
      <c r="P27" s="16"/>
      <c r="Q27" s="9"/>
    </row>
    <row r="28" spans="1:17" x14ac:dyDescent="0.35">
      <c r="A28" s="52">
        <f>A27</f>
        <v>45565</v>
      </c>
      <c r="B28" s="42"/>
      <c r="C28" s="30">
        <f>F27+F28+I27+I28+K27+K28+M27+M28+O27+O28+Q27+Q28</f>
        <v>10.25</v>
      </c>
      <c r="D28" s="3"/>
      <c r="E28" s="21"/>
      <c r="F28" s="13"/>
      <c r="G28" s="12"/>
      <c r="H28" s="3"/>
      <c r="I28" s="13"/>
      <c r="J28" s="21" t="s">
        <v>35</v>
      </c>
      <c r="K28" s="13">
        <v>1</v>
      </c>
      <c r="L28" s="12"/>
      <c r="M28" s="13"/>
      <c r="N28" s="21" t="s">
        <v>12</v>
      </c>
      <c r="O28" s="13">
        <v>1</v>
      </c>
      <c r="P28" s="21"/>
      <c r="Q28" s="13"/>
    </row>
    <row r="29" spans="1:17" ht="3.5" customHeight="1" x14ac:dyDescent="0.35">
      <c r="A29" s="43"/>
      <c r="B29" s="43"/>
      <c r="C29" s="44"/>
      <c r="D29" s="45"/>
      <c r="E29" s="46"/>
      <c r="F29" s="47"/>
      <c r="G29" s="48"/>
      <c r="H29" s="45"/>
      <c r="I29" s="47"/>
      <c r="J29" s="46"/>
      <c r="K29" s="47"/>
      <c r="L29" s="48"/>
      <c r="M29" s="47"/>
      <c r="N29" s="46"/>
      <c r="O29" s="47"/>
      <c r="P29" s="46"/>
      <c r="Q29" s="47"/>
    </row>
    <row r="30" spans="1:17" x14ac:dyDescent="0.35">
      <c r="A30" s="41">
        <f>$A$12+D27*$C$5</f>
        <v>45572</v>
      </c>
      <c r="B30" s="41"/>
      <c r="C30" s="29"/>
      <c r="D30" s="1">
        <v>7</v>
      </c>
      <c r="E30" s="16" t="s">
        <v>48</v>
      </c>
      <c r="F30" s="9">
        <v>1</v>
      </c>
      <c r="G30" s="8">
        <v>16</v>
      </c>
      <c r="H30" s="65">
        <v>1</v>
      </c>
      <c r="I30" s="9">
        <v>4</v>
      </c>
      <c r="J30" s="16" t="s">
        <v>16</v>
      </c>
      <c r="K30" s="9">
        <v>1.5</v>
      </c>
      <c r="L30" s="66">
        <v>2</v>
      </c>
      <c r="M30" s="9">
        <v>0.25</v>
      </c>
      <c r="N30" s="16" t="s">
        <v>71</v>
      </c>
      <c r="O30" s="9">
        <v>1</v>
      </c>
      <c r="P30" s="16" t="s">
        <v>33</v>
      </c>
      <c r="Q30" s="9">
        <v>1</v>
      </c>
    </row>
    <row r="31" spans="1:17" ht="15" thickBot="1" x14ac:dyDescent="0.4">
      <c r="A31" s="52">
        <f>A30</f>
        <v>45572</v>
      </c>
      <c r="B31" s="42"/>
      <c r="C31" s="30">
        <f>F30+F31+I30+I31+K30+K31+M30+M31+O30+O31+Q30+Q31</f>
        <v>10.25</v>
      </c>
      <c r="D31" s="2"/>
      <c r="E31" s="18"/>
      <c r="F31" s="15"/>
      <c r="G31" s="14"/>
      <c r="H31" s="2"/>
      <c r="I31" s="15"/>
      <c r="J31" s="18" t="s">
        <v>55</v>
      </c>
      <c r="K31" s="15">
        <v>0.5</v>
      </c>
      <c r="L31" s="14"/>
      <c r="M31" s="15"/>
      <c r="N31" s="18"/>
      <c r="O31" s="15"/>
      <c r="P31" s="39" t="s">
        <v>23</v>
      </c>
      <c r="Q31" s="15">
        <v>1</v>
      </c>
    </row>
    <row r="32" spans="1:17" ht="3.5" customHeight="1" x14ac:dyDescent="0.35">
      <c r="A32" s="43"/>
      <c r="B32" s="43"/>
      <c r="C32" s="44"/>
      <c r="D32" s="45"/>
      <c r="E32" s="46"/>
      <c r="F32" s="47"/>
      <c r="G32" s="48"/>
      <c r="H32" s="45"/>
      <c r="I32" s="47"/>
      <c r="J32" s="46"/>
      <c r="K32" s="47"/>
      <c r="L32" s="48"/>
      <c r="M32" s="47"/>
      <c r="N32" s="46"/>
      <c r="O32" s="47"/>
      <c r="P32" s="46"/>
      <c r="Q32" s="47"/>
    </row>
    <row r="33" spans="1:17" x14ac:dyDescent="0.35">
      <c r="A33" s="41">
        <f>$A$12+D30*$C$5</f>
        <v>45579</v>
      </c>
      <c r="B33" s="41"/>
      <c r="C33" s="29"/>
      <c r="D33" s="1">
        <v>8</v>
      </c>
      <c r="E33" s="16" t="s">
        <v>41</v>
      </c>
      <c r="F33" s="9">
        <v>4</v>
      </c>
      <c r="G33" s="8">
        <v>0</v>
      </c>
      <c r="H33" s="65">
        <v>0</v>
      </c>
      <c r="I33" s="9"/>
      <c r="J33" s="16" t="s">
        <v>22</v>
      </c>
      <c r="K33" s="9">
        <v>1</v>
      </c>
      <c r="L33" s="66">
        <v>2</v>
      </c>
      <c r="M33" s="9">
        <v>0.25</v>
      </c>
      <c r="N33" s="16"/>
      <c r="O33" s="9"/>
      <c r="P33" s="64">
        <v>25</v>
      </c>
      <c r="Q33" s="9"/>
    </row>
    <row r="34" spans="1:17" ht="15" thickBot="1" x14ac:dyDescent="0.4">
      <c r="A34" s="52">
        <f>A33</f>
        <v>45579</v>
      </c>
      <c r="B34" s="42"/>
      <c r="C34" s="31">
        <f>F33+F34+I33+I34+K33+K34+M33+M34+O33+O34+Q33+Q34</f>
        <v>8.25</v>
      </c>
      <c r="D34" s="23"/>
      <c r="E34" s="26"/>
      <c r="F34" s="25"/>
      <c r="G34" s="24"/>
      <c r="H34" s="23"/>
      <c r="I34" s="25"/>
      <c r="J34" s="26" t="s">
        <v>73</v>
      </c>
      <c r="K34" s="25">
        <v>2</v>
      </c>
      <c r="L34" s="24"/>
      <c r="M34" s="25"/>
      <c r="N34" s="26"/>
      <c r="O34" s="25"/>
      <c r="P34" s="40" t="s">
        <v>24</v>
      </c>
      <c r="Q34" s="25">
        <v>1</v>
      </c>
    </row>
    <row r="35" spans="1:17" ht="5" customHeight="1" thickTop="1" thickBot="1" x14ac:dyDescent="0.4">
      <c r="C35" s="49"/>
      <c r="D35" s="49"/>
      <c r="E35" s="50"/>
      <c r="F35" s="51"/>
      <c r="G35" s="50"/>
      <c r="H35" s="49"/>
      <c r="I35" s="51"/>
      <c r="J35" s="50"/>
      <c r="K35" s="51"/>
      <c r="L35" s="50"/>
      <c r="M35" s="51"/>
      <c r="N35" s="50"/>
      <c r="O35" s="51"/>
      <c r="P35" s="46"/>
      <c r="Q35" s="69"/>
    </row>
    <row r="36" spans="1:17" x14ac:dyDescent="0.35">
      <c r="C36" s="38" t="s">
        <v>43</v>
      </c>
      <c r="E36" s="16"/>
      <c r="F36" s="17"/>
      <c r="G36" s="16"/>
      <c r="I36" s="17"/>
      <c r="J36" s="16"/>
      <c r="K36" s="17"/>
      <c r="L36" s="16"/>
      <c r="M36" s="17"/>
      <c r="N36" s="16"/>
      <c r="O36" s="17"/>
      <c r="P36" s="64">
        <v>12</v>
      </c>
      <c r="Q36" s="17"/>
    </row>
    <row r="37" spans="1:17" ht="15" thickBot="1" x14ac:dyDescent="0.4">
      <c r="C37" t="s">
        <v>5</v>
      </c>
      <c r="D37" s="5">
        <f>SUM(F37,I37,K37,O37,Q37)</f>
        <v>78.5</v>
      </c>
      <c r="E37" s="18"/>
      <c r="F37" s="32">
        <f>SUM(F12:F36)</f>
        <v>20</v>
      </c>
      <c r="G37" s="16"/>
      <c r="I37" s="33">
        <f>SUM(I12:I36)</f>
        <v>27</v>
      </c>
      <c r="J37" s="16"/>
      <c r="K37" s="33">
        <f>SUM(K12:K36)</f>
        <v>20.5</v>
      </c>
      <c r="L37" s="16"/>
      <c r="M37" s="33">
        <f>SUM(M12:M36)</f>
        <v>2</v>
      </c>
      <c r="N37" s="16"/>
      <c r="O37" s="33">
        <f>SUM(O12:O36)</f>
        <v>6</v>
      </c>
      <c r="P37" s="10"/>
      <c r="Q37" s="33">
        <f>SUM(Q12:Q36)</f>
        <v>5</v>
      </c>
    </row>
    <row r="38" spans="1:17" ht="15" thickBot="1" x14ac:dyDescent="0.4">
      <c r="C38" t="s">
        <v>17</v>
      </c>
      <c r="D38" s="6">
        <f>SUM(H38,J38,L38,N38,P38)</f>
        <v>74.5</v>
      </c>
      <c r="E38" s="38" t="str">
        <f>"total,  grade "&amp;FLOOR((D38-30)/10,1)+1</f>
        <v>total,  grade 5</v>
      </c>
      <c r="G38" s="18"/>
      <c r="H38" s="34">
        <f>IF(SUM(H12:H34)&lt;4,0,MIN(2,(SUM(H12:H34)-3)/6))</f>
        <v>2</v>
      </c>
      <c r="I38" s="19"/>
      <c r="J38" s="71">
        <v>12.5</v>
      </c>
      <c r="K38" s="19"/>
      <c r="L38" s="35">
        <f>IF(SUM(L12:L34)&lt;8,0,1+MIN(2,FLOOR((SUM(L12:L34)-8)/4,0.5)))</f>
        <v>3</v>
      </c>
      <c r="M38" s="19"/>
      <c r="N38" s="67">
        <v>5</v>
      </c>
      <c r="O38" s="19"/>
      <c r="P38" s="36">
        <f>SUM(P21,P33,P36)</f>
        <v>52</v>
      </c>
      <c r="Q38" s="22" t="s">
        <v>42</v>
      </c>
    </row>
    <row r="39" spans="1:17" x14ac:dyDescent="0.35">
      <c r="C39" s="58" t="s">
        <v>74</v>
      </c>
      <c r="D39" s="61">
        <f>H38+J38+L38+N38</f>
        <v>22.5</v>
      </c>
      <c r="E39" s="53" t="s">
        <v>53</v>
      </c>
      <c r="G39" s="53">
        <f>SUM(G12:G36)</f>
        <v>107</v>
      </c>
      <c r="H39" s="53" t="s">
        <v>19</v>
      </c>
      <c r="L39" s="53"/>
      <c r="M39" s="53"/>
    </row>
    <row r="40" spans="1:17" x14ac:dyDescent="0.35">
      <c r="D40" s="53"/>
      <c r="E40" s="53" t="s">
        <v>54</v>
      </c>
      <c r="H40" s="53" t="str">
        <f>H38&amp;" points from "&amp;SUM(H12:H34)&amp;" contributions"</f>
        <v>2 points from 15 contributions</v>
      </c>
      <c r="I40" s="53"/>
      <c r="J40" s="53"/>
      <c r="L40" s="53" t="str">
        <f>L38&amp;" points from "&amp;SUM(L12:L34)&amp;" tweets"</f>
        <v>3 points from 16 tweets</v>
      </c>
    </row>
    <row r="41" spans="1:17" x14ac:dyDescent="0.35">
      <c r="D41" s="53"/>
      <c r="E41" s="53" t="str">
        <f>"the grade is "&amp;FLOOR((D38-D39-30)/10,1)+1&amp;"."</f>
        <v>the grade is 3.</v>
      </c>
    </row>
  </sheetData>
  <mergeCells count="2">
    <mergeCell ref="G9:H9"/>
    <mergeCell ref="G8:H8"/>
  </mergeCells>
  <conditionalFormatting sqref="F11:F34">
    <cfRule type="cellIs" dxfId="5" priority="6" operator="greaterThan">
      <formula>0</formula>
    </cfRule>
  </conditionalFormatting>
  <conditionalFormatting sqref="I11:I34">
    <cfRule type="cellIs" dxfId="4" priority="5" operator="greaterThan">
      <formula>0</formula>
    </cfRule>
  </conditionalFormatting>
  <conditionalFormatting sqref="K11:K34">
    <cfRule type="cellIs" dxfId="3" priority="4" operator="greaterThan">
      <formula>0</formula>
    </cfRule>
  </conditionalFormatting>
  <conditionalFormatting sqref="M11:M34">
    <cfRule type="cellIs" dxfId="2" priority="3" operator="greaterThan">
      <formula>0</formula>
    </cfRule>
  </conditionalFormatting>
  <conditionalFormatting sqref="O11:O34">
    <cfRule type="cellIs" dxfId="1" priority="2" operator="greaterThan">
      <formula>0</formula>
    </cfRule>
  </conditionalFormatting>
  <conditionalFormatting sqref="Q11:Q34">
    <cfRule type="cellIs" dxfId="0" priority="1" operator="greaterThan">
      <formula>0</formula>
    </cfRule>
  </conditionalFormatting>
  <pageMargins left="0.7" right="0.7" top="0.75" bottom="0.75" header="0.3" footer="0.3"/>
  <pageSetup paperSize="9" orientation="portrait" horizontalDpi="30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Jukka Koskinen</dc:creator>
  <cp:lastModifiedBy>Jukka Koskinen (TAU)</cp:lastModifiedBy>
  <dcterms:created xsi:type="dcterms:W3CDTF">2022-09-01T18:34:45Z</dcterms:created>
  <dcterms:modified xsi:type="dcterms:W3CDTF">2024-08-15T13:04:42Z</dcterms:modified>
</cp:coreProperties>
</file>